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N DE\Customers\Consortium\COSPATOX\Project Management\Meetings\Working_Package_5 TASK FORCE\SC approval by April 09\"/>
    </mc:Choice>
  </mc:AlternateContent>
  <xr:revisionPtr revIDLastSave="0" documentId="8_{04F0FE19-928A-49A8-B0C1-44549688B5B7}" xr6:coauthVersionLast="47" xr6:coauthVersionMax="47" xr10:uidLastSave="{00000000-0000-0000-0000-000000000000}"/>
  <bookViews>
    <workbookView xWindow="-120" yWindow="0" windowWidth="27540" windowHeight="15330" tabRatio="690" xr2:uid="{00000000-000D-0000-FFFF-FFFF00000000}"/>
  </bookViews>
  <sheets>
    <sheet name="WCC calculator" sheetId="1" r:id="rId1"/>
  </sheets>
  <definedNames>
    <definedName name="_xlnm.Print_Area" localSheetId="0">'WCC calculator'!$B$1:$O$40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F12" i="1" l="1"/>
  <c r="F19" i="1" s="1"/>
  <c r="F15" i="1"/>
  <c r="N33" i="1"/>
  <c r="F21" i="1" l="1"/>
  <c r="F27" i="1" l="1"/>
  <c r="F39" i="1" s="1"/>
  <c r="N39" i="1" s="1"/>
  <c r="F25" i="1"/>
  <c r="F31" i="1" s="1"/>
  <c r="F33" i="1" l="1"/>
  <c r="N35" i="1" s="1"/>
</calcChain>
</file>

<file path=xl/sharedStrings.xml><?xml version="1.0" encoding="utf-8"?>
<sst xmlns="http://schemas.openxmlformats.org/spreadsheetml/2006/main" count="81" uniqueCount="62">
  <si>
    <t>1 = 100%</t>
  </si>
  <si>
    <t>µg/kg b.w. pro Tag</t>
  </si>
  <si>
    <t>Migration</t>
  </si>
  <si>
    <t>1= 100%</t>
  </si>
  <si>
    <t>mg/kg</t>
  </si>
  <si>
    <t>Packaging</t>
  </si>
  <si>
    <t>Concentrations</t>
  </si>
  <si>
    <t>Geometry</t>
  </si>
  <si>
    <t>Volum [ml]</t>
  </si>
  <si>
    <t>weight [g]</t>
  </si>
  <si>
    <t>Concentration from</t>
  </si>
  <si>
    <t>material screening</t>
  </si>
  <si>
    <t>in recyclate [mg/kg]</t>
  </si>
  <si>
    <t>Recyclate content [%]</t>
  </si>
  <si>
    <t>Application</t>
  </si>
  <si>
    <t>x-times per day</t>
  </si>
  <si>
    <t>Concentration in Product</t>
  </si>
  <si>
    <t>Known substances</t>
  </si>
  <si>
    <t>Concentration of unknowns</t>
  </si>
  <si>
    <t>or detection limit [mg/kg]</t>
  </si>
  <si>
    <t>Unknown substances or detection limit</t>
  </si>
  <si>
    <t>Concentration on consumer</t>
  </si>
  <si>
    <t>Concentration in consumer</t>
  </si>
  <si>
    <t>µg per day</t>
  </si>
  <si>
    <t>Exposure</t>
  </si>
  <si>
    <t>body weight[kg]</t>
  </si>
  <si>
    <t>µg/kg b.w. per day</t>
  </si>
  <si>
    <t>Cramer Class III substances</t>
  </si>
  <si>
    <t>unknown, potentiential CRM substances</t>
  </si>
  <si>
    <t>Minimum detection limit</t>
  </si>
  <si>
    <t>Input from material screening</t>
  </si>
  <si>
    <t>Part of total mass transfer</t>
  </si>
  <si>
    <t>migration software</t>
  </si>
  <si>
    <t>at the end of shelf life</t>
  </si>
  <si>
    <t>set 1 for polyolefins</t>
  </si>
  <si>
    <t>to evironment</t>
  </si>
  <si>
    <t xml:space="preserve">remark: worst-case = 1 </t>
  </si>
  <si>
    <t>to the environment</t>
  </si>
  <si>
    <t>Exposition consumer</t>
  </si>
  <si>
    <t>Thresholds from TTC concept</t>
  </si>
  <si>
    <t>Maximum concentration</t>
  </si>
  <si>
    <t>skin surface [cm2]</t>
  </si>
  <si>
    <t>µg/cm2</t>
  </si>
  <si>
    <t>from Saffolt et al 2015</t>
  </si>
  <si>
    <t>Remaining on skin</t>
  </si>
  <si>
    <t>for PET calculate with</t>
  </si>
  <si>
    <t xml:space="preserve">0,5 = half of substances migrate </t>
  </si>
  <si>
    <t>Recyclate Calculator for Cosmetic Products and Packaging</t>
  </si>
  <si>
    <t>Input from packaging and application</t>
  </si>
  <si>
    <t>Output</t>
  </si>
  <si>
    <t>Threshold</t>
  </si>
  <si>
    <t>of Cramer III substance</t>
  </si>
  <si>
    <t>Skin sensitizing substances</t>
  </si>
  <si>
    <t>Dermal sensitizing threshold</t>
  </si>
  <si>
    <t>Resorption (skin penetration)</t>
  </si>
  <si>
    <t>Portion [g]</t>
  </si>
  <si>
    <t>Margin of Safety</t>
  </si>
  <si>
    <t>Exposure to skin considering SAF</t>
  </si>
  <si>
    <t>Safety assessment factor SAF</t>
  </si>
  <si>
    <t>Cospatox Consortium</t>
  </si>
  <si>
    <t>Acknowledgement to Fraunhofer IVV, Frank Welle</t>
  </si>
  <si>
    <t>Version 1,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</si>
</sst>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"/>
    <numFmt numFmtId="167" formatCode="0.000000"/>
    <numFmt numFmtId="168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2" fontId="0" fillId="3" borderId="0" xfId="0" applyNumberFormat="1" applyFill="1"/>
    <xf numFmtId="2" fontId="0" fillId="0" borderId="0" xfId="0" applyNumberFormat="1"/>
    <xf numFmtId="164" fontId="0" fillId="3" borderId="4" xfId="0" applyNumberFormat="1" applyFill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0" fillId="4" borderId="0" xfId="0" applyFill="1"/>
    <xf numFmtId="164" fontId="0" fillId="3" borderId="0" xfId="0" applyNumberFormat="1" applyFill="1"/>
    <xf numFmtId="166" fontId="0" fillId="3" borderId="4" xfId="0" applyNumberFormat="1" applyFill="1" applyBorder="1"/>
    <xf numFmtId="0" fontId="2" fillId="3" borderId="5" xfId="0" applyFont="1" applyFill="1" applyBorder="1"/>
    <xf numFmtId="165" fontId="0" fillId="3" borderId="4" xfId="0" applyNumberFormat="1" applyFill="1" applyBorder="1"/>
    <xf numFmtId="0" fontId="0" fillId="5" borderId="0" xfId="0" applyFill="1"/>
    <xf numFmtId="164" fontId="0" fillId="0" borderId="0" xfId="0" applyNumberFormat="1"/>
    <xf numFmtId="0" fontId="2" fillId="0" borderId="2" xfId="0" applyFont="1" applyBorder="1"/>
    <xf numFmtId="168" fontId="2" fillId="3" borderId="0" xfId="0" applyNumberFormat="1" applyFont="1" applyFill="1"/>
    <xf numFmtId="1" fontId="2" fillId="3" borderId="0" xfId="0" applyNumberFormat="1" applyFont="1" applyFill="1"/>
    <xf numFmtId="2" fontId="2" fillId="3" borderId="0" xfId="0" applyNumberFormat="1" applyFont="1" applyFill="1"/>
    <xf numFmtId="168" fontId="2" fillId="3" borderId="7" xfId="0" applyNumberFormat="1" applyFont="1" applyFill="1" applyBorder="1"/>
    <xf numFmtId="0" fontId="1" fillId="0" borderId="3" xfId="0" applyFont="1" applyBorder="1"/>
    <xf numFmtId="0" fontId="1" fillId="0" borderId="5" xfId="0" applyFont="1" applyBorder="1"/>
    <xf numFmtId="2" fontId="0" fillId="0" borderId="4" xfId="0" applyNumberFormat="1" applyBorder="1"/>
    <xf numFmtId="167" fontId="0" fillId="3" borderId="4" xfId="0" applyNumberFormat="1" applyFill="1" applyBorder="1"/>
    <xf numFmtId="0" fontId="3" fillId="0" borderId="0" xfId="0" applyFont="1"/>
    <xf numFmtId="0" fontId="4" fillId="0" borderId="0" xfId="0" applyFont="1"/>
    <xf numFmtId="0" fontId="0" fillId="0" borderId="0" xfId="0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40"/>
  <sheetViews>
    <sheetView tabSelected="1" zoomScale="85" zoomScaleNormal="85" workbookViewId="0">
      <selection activeCell="B12" sqref="B12"/>
    </sheetView>
  </sheetViews>
  <sheetFormatPr defaultColWidth="11.42578125" defaultRowHeight="15" x14ac:dyDescent="0.25"/>
  <cols>
    <col min="5" max="5" width="14.140625" customWidth="1"/>
    <col min="14" max="14" width="12.85546875" customWidth="1"/>
  </cols>
  <sheetData>
    <row r="2" spans="2:21" ht="18.75" x14ac:dyDescent="0.3">
      <c r="B2" s="38" t="s">
        <v>47</v>
      </c>
      <c r="L2" s="18" t="s">
        <v>59</v>
      </c>
    </row>
    <row r="3" spans="2:21" x14ac:dyDescent="0.25">
      <c r="L3" s="18" t="s">
        <v>60</v>
      </c>
    </row>
    <row r="4" spans="2:21" x14ac:dyDescent="0.25">
      <c r="B4" s="39"/>
      <c r="L4" s="18" t="s">
        <v>61</v>
      </c>
    </row>
    <row r="5" spans="2:21" x14ac:dyDescent="0.25">
      <c r="B5" s="39"/>
    </row>
    <row r="6" spans="2:21" x14ac:dyDescent="0.25">
      <c r="B6" s="11"/>
    </row>
    <row r="7" spans="2:21" ht="15.75" thickBot="1" x14ac:dyDescent="0.3"/>
    <row r="8" spans="2:21" x14ac:dyDescent="0.25">
      <c r="B8" s="1"/>
      <c r="C8" s="2"/>
      <c r="D8" s="2"/>
      <c r="E8" s="3"/>
      <c r="F8" s="1"/>
      <c r="G8" s="2"/>
      <c r="H8" s="2"/>
      <c r="I8" s="2"/>
      <c r="J8" s="1"/>
      <c r="K8" s="2"/>
      <c r="L8" s="2"/>
      <c r="M8" s="2"/>
      <c r="N8" s="2"/>
      <c r="O8" s="3"/>
    </row>
    <row r="9" spans="2:21" x14ac:dyDescent="0.25">
      <c r="B9" s="4" t="s">
        <v>5</v>
      </c>
      <c r="D9" t="s">
        <v>10</v>
      </c>
      <c r="E9" s="5"/>
      <c r="F9" s="4" t="s">
        <v>6</v>
      </c>
      <c r="J9" s="4" t="s">
        <v>2</v>
      </c>
      <c r="M9" t="s">
        <v>35</v>
      </c>
      <c r="O9" s="5"/>
      <c r="Q9" s="11"/>
      <c r="R9" s="11"/>
    </row>
    <row r="10" spans="2:21" x14ac:dyDescent="0.25">
      <c r="B10" s="6" t="s">
        <v>7</v>
      </c>
      <c r="D10" t="s">
        <v>11</v>
      </c>
      <c r="E10" s="5"/>
      <c r="F10" s="21" t="s">
        <v>16</v>
      </c>
      <c r="J10" s="6" t="s">
        <v>31</v>
      </c>
      <c r="M10" t="s">
        <v>46</v>
      </c>
      <c r="O10" s="5"/>
    </row>
    <row r="11" spans="2:21" x14ac:dyDescent="0.25">
      <c r="B11" s="6" t="s">
        <v>8</v>
      </c>
      <c r="C11" t="s">
        <v>9</v>
      </c>
      <c r="D11" t="s">
        <v>12</v>
      </c>
      <c r="E11" s="5"/>
      <c r="F11" t="s">
        <v>17</v>
      </c>
      <c r="J11" s="6" t="s">
        <v>3</v>
      </c>
      <c r="M11" t="s">
        <v>37</v>
      </c>
      <c r="O11" s="5"/>
    </row>
    <row r="12" spans="2:21" x14ac:dyDescent="0.25">
      <c r="B12" s="41">
        <v>250</v>
      </c>
      <c r="C12" s="42">
        <v>11.31</v>
      </c>
      <c r="D12" s="43">
        <v>1000</v>
      </c>
      <c r="E12" s="5"/>
      <c r="F12" s="17">
        <f>(D12)/(1000/C12)*(1000/B12)*J12*M12*B15</f>
        <v>45.24</v>
      </c>
      <c r="G12" s="14" t="s">
        <v>4</v>
      </c>
      <c r="J12" s="41">
        <v>1</v>
      </c>
      <c r="M12" s="42">
        <v>1</v>
      </c>
      <c r="O12" s="5"/>
      <c r="Q12" s="11"/>
      <c r="R12" s="11"/>
    </row>
    <row r="13" spans="2:21" x14ac:dyDescent="0.25">
      <c r="B13" s="6"/>
      <c r="D13" t="s">
        <v>18</v>
      </c>
      <c r="E13" s="5"/>
      <c r="F13" s="28"/>
      <c r="J13" s="6" t="s">
        <v>34</v>
      </c>
      <c r="O13" s="5"/>
      <c r="Q13" s="11"/>
      <c r="R13" s="11"/>
    </row>
    <row r="14" spans="2:21" x14ac:dyDescent="0.25">
      <c r="B14" s="6" t="s">
        <v>13</v>
      </c>
      <c r="D14" t="s">
        <v>19</v>
      </c>
      <c r="E14" s="5"/>
      <c r="F14" s="16" t="s">
        <v>20</v>
      </c>
      <c r="J14" s="6" t="s">
        <v>45</v>
      </c>
      <c r="M14" t="s">
        <v>36</v>
      </c>
      <c r="O14" s="5"/>
    </row>
    <row r="15" spans="2:21" x14ac:dyDescent="0.25">
      <c r="B15" s="41">
        <v>1</v>
      </c>
      <c r="D15" s="43">
        <v>1000</v>
      </c>
      <c r="E15" s="5"/>
      <c r="F15" s="24">
        <f>(D15)/(1000/C12)*(1000/B12)*J12*M12*B15</f>
        <v>45.24</v>
      </c>
      <c r="G15" s="14" t="s">
        <v>4</v>
      </c>
      <c r="J15" s="6" t="s">
        <v>32</v>
      </c>
      <c r="O15" s="5"/>
      <c r="U15" s="40"/>
    </row>
    <row r="16" spans="2:21" ht="15.75" thickBot="1" x14ac:dyDescent="0.3">
      <c r="B16" s="8" t="s">
        <v>0</v>
      </c>
      <c r="E16" s="5"/>
      <c r="F16" s="8"/>
      <c r="G16" s="9"/>
      <c r="H16" s="9"/>
      <c r="I16" s="9"/>
      <c r="J16" s="8" t="s">
        <v>33</v>
      </c>
      <c r="K16" s="9"/>
      <c r="L16" s="9"/>
      <c r="M16" s="9"/>
      <c r="N16" s="9"/>
      <c r="O16" s="10"/>
    </row>
    <row r="17" spans="2:15" x14ac:dyDescent="0.25">
      <c r="B17" s="1"/>
      <c r="C17" s="2"/>
      <c r="D17" s="2"/>
      <c r="E17" s="3"/>
      <c r="F17" s="20" t="s">
        <v>21</v>
      </c>
      <c r="G17" s="2"/>
      <c r="H17" s="2"/>
      <c r="I17" s="3"/>
      <c r="J17" s="1"/>
      <c r="K17" s="2"/>
      <c r="L17" s="2"/>
      <c r="M17" s="2"/>
      <c r="N17" s="2"/>
      <c r="O17" s="3"/>
    </row>
    <row r="18" spans="2:15" x14ac:dyDescent="0.25">
      <c r="B18" s="4" t="s">
        <v>14</v>
      </c>
      <c r="E18" s="5"/>
      <c r="F18" t="s">
        <v>17</v>
      </c>
      <c r="I18" s="5"/>
      <c r="J18" s="6"/>
      <c r="O18" s="5"/>
    </row>
    <row r="19" spans="2:15" x14ac:dyDescent="0.25">
      <c r="B19" s="6" t="s">
        <v>55</v>
      </c>
      <c r="C19" t="s">
        <v>15</v>
      </c>
      <c r="E19" s="5"/>
      <c r="F19" s="15">
        <f>(B20*C20)/(1000/F12)*1000</f>
        <v>473.21040000000011</v>
      </c>
      <c r="G19" s="14" t="s">
        <v>23</v>
      </c>
      <c r="I19" s="5"/>
      <c r="J19" s="6"/>
      <c r="O19" s="5"/>
    </row>
    <row r="20" spans="2:15" x14ac:dyDescent="0.25">
      <c r="B20" s="41">
        <v>10.46</v>
      </c>
      <c r="C20" s="42">
        <v>1</v>
      </c>
      <c r="E20" s="5"/>
      <c r="F20" s="16" t="s">
        <v>20</v>
      </c>
      <c r="I20" s="5"/>
      <c r="J20" s="6"/>
      <c r="O20" s="5"/>
    </row>
    <row r="21" spans="2:15" x14ac:dyDescent="0.25">
      <c r="B21" s="6"/>
      <c r="E21" s="5"/>
      <c r="F21" s="23">
        <f>(B20*C20)/(1000/F15)*1000</f>
        <v>473.21040000000011</v>
      </c>
      <c r="G21" s="14" t="s">
        <v>23</v>
      </c>
      <c r="I21" s="5"/>
      <c r="J21" s="6"/>
      <c r="K21" s="27" t="s">
        <v>30</v>
      </c>
      <c r="L21" s="27"/>
      <c r="M21" s="27"/>
      <c r="O21" s="5"/>
    </row>
    <row r="22" spans="2:15" ht="15.75" thickBot="1" x14ac:dyDescent="0.3">
      <c r="B22" s="8"/>
      <c r="C22" s="9"/>
      <c r="D22" s="9"/>
      <c r="E22" s="10"/>
      <c r="F22" s="9"/>
      <c r="G22" s="9"/>
      <c r="H22" s="9"/>
      <c r="I22" s="10"/>
      <c r="J22" s="6"/>
      <c r="K22" s="7" t="s">
        <v>48</v>
      </c>
      <c r="L22" s="7"/>
      <c r="M22" s="7"/>
      <c r="O22" s="5"/>
    </row>
    <row r="23" spans="2:15" x14ac:dyDescent="0.25">
      <c r="B23" s="6"/>
      <c r="E23" s="5"/>
      <c r="F23" s="20" t="s">
        <v>22</v>
      </c>
      <c r="G23" s="2"/>
      <c r="H23" s="2"/>
      <c r="I23" s="3"/>
      <c r="J23" s="6"/>
      <c r="K23" s="14" t="s">
        <v>49</v>
      </c>
      <c r="L23" s="14"/>
      <c r="M23" s="14"/>
      <c r="O23" s="5"/>
    </row>
    <row r="24" spans="2:15" x14ac:dyDescent="0.25">
      <c r="B24" s="4" t="s">
        <v>44</v>
      </c>
      <c r="D24" s="11" t="s">
        <v>54</v>
      </c>
      <c r="E24" s="5"/>
      <c r="F24" t="s">
        <v>17</v>
      </c>
      <c r="I24" s="5"/>
      <c r="J24" s="6"/>
      <c r="K24" s="22" t="s">
        <v>50</v>
      </c>
      <c r="L24" s="22"/>
      <c r="M24" s="22"/>
      <c r="O24" s="5"/>
    </row>
    <row r="25" spans="2:15" x14ac:dyDescent="0.25">
      <c r="B25" s="12" t="s">
        <v>0</v>
      </c>
      <c r="D25" s="13" t="s">
        <v>0</v>
      </c>
      <c r="E25" s="5"/>
      <c r="F25" s="24">
        <f>F19*B26*D26</f>
        <v>4.7321040000000014</v>
      </c>
      <c r="G25" s="14" t="s">
        <v>23</v>
      </c>
      <c r="I25" s="5"/>
      <c r="J25" s="6"/>
      <c r="O25" s="5"/>
    </row>
    <row r="26" spans="2:15" x14ac:dyDescent="0.25">
      <c r="B26" s="41">
        <v>0.01</v>
      </c>
      <c r="D26" s="42">
        <v>1</v>
      </c>
      <c r="E26" s="5"/>
      <c r="F26" s="16" t="s">
        <v>20</v>
      </c>
      <c r="I26" s="5"/>
      <c r="J26" s="6"/>
      <c r="O26" s="5"/>
    </row>
    <row r="27" spans="2:15" x14ac:dyDescent="0.25">
      <c r="B27" s="6"/>
      <c r="E27" s="5"/>
      <c r="F27" s="26">
        <f>F21*B26*D26</f>
        <v>4.7321040000000014</v>
      </c>
      <c r="G27" s="14" t="s">
        <v>23</v>
      </c>
      <c r="I27" s="5"/>
      <c r="J27" s="6"/>
      <c r="O27" s="5"/>
    </row>
    <row r="28" spans="2:15" ht="15.75" thickBot="1" x14ac:dyDescent="0.3">
      <c r="B28" s="6"/>
      <c r="E28" s="5"/>
      <c r="F28" s="6"/>
      <c r="I28" s="5"/>
      <c r="J28" s="6"/>
      <c r="O28" s="5"/>
    </row>
    <row r="29" spans="2:15" x14ac:dyDescent="0.25">
      <c r="B29" s="1"/>
      <c r="C29" s="2"/>
      <c r="D29" s="2"/>
      <c r="E29" s="2"/>
      <c r="F29" s="19" t="s">
        <v>24</v>
      </c>
      <c r="G29" s="20"/>
      <c r="H29" s="20"/>
      <c r="I29" s="34"/>
      <c r="J29" s="20" t="s">
        <v>39</v>
      </c>
      <c r="K29" s="2"/>
      <c r="L29" s="2"/>
      <c r="M29" s="2"/>
      <c r="N29" s="29" t="s">
        <v>40</v>
      </c>
      <c r="O29" s="3"/>
    </row>
    <row r="30" spans="2:15" x14ac:dyDescent="0.25">
      <c r="B30" s="4" t="s">
        <v>38</v>
      </c>
      <c r="F30" s="6" t="s">
        <v>17</v>
      </c>
      <c r="G30" s="18"/>
      <c r="H30" s="18"/>
      <c r="I30" s="35"/>
      <c r="J30" t="s">
        <v>27</v>
      </c>
      <c r="M30" s="11"/>
      <c r="N30" s="11" t="s">
        <v>51</v>
      </c>
      <c r="O30" s="5"/>
    </row>
    <row r="31" spans="2:15" x14ac:dyDescent="0.25">
      <c r="B31" s="6" t="s">
        <v>25</v>
      </c>
      <c r="F31" s="26">
        <f>F25/B32</f>
        <v>7.8868400000000019E-2</v>
      </c>
      <c r="G31" s="14" t="s">
        <v>26</v>
      </c>
      <c r="H31" s="14"/>
      <c r="I31" s="35"/>
      <c r="J31" s="22">
        <v>1.5</v>
      </c>
      <c r="K31" s="22" t="s">
        <v>1</v>
      </c>
      <c r="L31" s="22"/>
      <c r="N31" s="31">
        <f>1.5*B32/B26/D26/B20/C20*(1000/C12)/(1000/B12)/J12/M12/B15</f>
        <v>19019.02409583559</v>
      </c>
      <c r="O31" s="25" t="s">
        <v>4</v>
      </c>
    </row>
    <row r="32" spans="2:15" x14ac:dyDescent="0.25">
      <c r="B32" s="41">
        <v>60</v>
      </c>
      <c r="F32" s="36" t="s">
        <v>20</v>
      </c>
      <c r="I32" s="35"/>
      <c r="J32" t="s">
        <v>28</v>
      </c>
      <c r="N32" s="11" t="s">
        <v>29</v>
      </c>
      <c r="O32" s="5"/>
    </row>
    <row r="33" spans="2:15" x14ac:dyDescent="0.25">
      <c r="B33" s="6"/>
      <c r="F33" s="37">
        <f>F27/B32</f>
        <v>7.8868400000000019E-2</v>
      </c>
      <c r="G33" s="14" t="s">
        <v>26</v>
      </c>
      <c r="H33" s="14"/>
      <c r="I33" s="35"/>
      <c r="J33" s="22">
        <v>2.5000000000000001E-3</v>
      </c>
      <c r="K33" s="22" t="s">
        <v>1</v>
      </c>
      <c r="L33" s="22"/>
      <c r="N33" s="32">
        <f>0.0025*B32/B26/D26/B20/C20*(1000/C12)/(1000/B12)/J12/M12/B15</f>
        <v>31.698373493059318</v>
      </c>
      <c r="O33" s="25" t="s">
        <v>4</v>
      </c>
    </row>
    <row r="34" spans="2:15" x14ac:dyDescent="0.25">
      <c r="B34" s="6"/>
      <c r="F34" s="6"/>
      <c r="I34" s="5"/>
      <c r="N34" s="11" t="s">
        <v>56</v>
      </c>
      <c r="O34" s="5"/>
    </row>
    <row r="35" spans="2:15" ht="15.75" thickBot="1" x14ac:dyDescent="0.3">
      <c r="B35" s="8"/>
      <c r="C35" s="9"/>
      <c r="D35" s="9"/>
      <c r="E35" s="9"/>
      <c r="F35" s="8"/>
      <c r="G35" s="9"/>
      <c r="H35" s="9"/>
      <c r="I35" s="10"/>
      <c r="J35" s="9"/>
      <c r="K35" s="9"/>
      <c r="L35" s="9"/>
      <c r="M35" s="9"/>
      <c r="N35" s="33">
        <f>J33/F33</f>
        <v>3.1698373493059318E-2</v>
      </c>
      <c r="O35" s="10"/>
    </row>
    <row r="36" spans="2:15" x14ac:dyDescent="0.25">
      <c r="B36" s="1"/>
      <c r="C36" s="2"/>
      <c r="D36" s="2"/>
      <c r="E36" s="2"/>
      <c r="F36" s="1"/>
      <c r="G36" s="2"/>
      <c r="H36" s="2"/>
      <c r="I36" s="3"/>
      <c r="J36" s="2"/>
      <c r="K36" s="2"/>
      <c r="L36" s="2"/>
      <c r="M36" s="2"/>
      <c r="N36" s="2"/>
      <c r="O36" s="3"/>
    </row>
    <row r="37" spans="2:15" x14ac:dyDescent="0.25">
      <c r="B37" s="4" t="s">
        <v>52</v>
      </c>
      <c r="F37" s="21" t="s">
        <v>57</v>
      </c>
      <c r="I37" s="5"/>
      <c r="J37" s="18" t="s">
        <v>53</v>
      </c>
      <c r="O37" s="5"/>
    </row>
    <row r="38" spans="2:15" x14ac:dyDescent="0.25">
      <c r="B38" s="6" t="s">
        <v>41</v>
      </c>
      <c r="D38" t="s">
        <v>58</v>
      </c>
      <c r="F38" s="36" t="s">
        <v>20</v>
      </c>
      <c r="I38" s="5"/>
      <c r="J38" t="s">
        <v>43</v>
      </c>
      <c r="N38" s="11" t="s">
        <v>56</v>
      </c>
      <c r="O38" s="5"/>
    </row>
    <row r="39" spans="2:15" x14ac:dyDescent="0.25">
      <c r="B39" s="41">
        <v>1440</v>
      </c>
      <c r="D39" s="42">
        <v>300</v>
      </c>
      <c r="F39" s="24">
        <f>F27/B39*D39</f>
        <v>0.98585500000000026</v>
      </c>
      <c r="G39" s="14" t="s">
        <v>42</v>
      </c>
      <c r="I39" s="5"/>
      <c r="J39" s="22">
        <v>64</v>
      </c>
      <c r="K39" s="22" t="s">
        <v>42</v>
      </c>
      <c r="N39" s="30">
        <f>J39/F39</f>
        <v>64.918268913785482</v>
      </c>
      <c r="O39" s="5"/>
    </row>
    <row r="40" spans="2:15" ht="15.75" thickBot="1" x14ac:dyDescent="0.3">
      <c r="B40" s="8"/>
      <c r="C40" s="9"/>
      <c r="D40" s="9"/>
      <c r="E40" s="9"/>
      <c r="F40" s="8"/>
      <c r="G40" s="9"/>
      <c r="H40" s="9"/>
      <c r="I40" s="10"/>
      <c r="J40" s="9"/>
      <c r="K40" s="9"/>
      <c r="L40" s="9"/>
      <c r="M40" s="9"/>
      <c r="N40" s="9"/>
      <c r="O40" s="10"/>
    </row>
  </sheetData>
  <sheetProtection algorithmName="SHA-512" hashValue="HYEZU8SweO1bzXbnjV4HUipsi4fm8IXSdZP8QVA788rZ1SXxVPrk/drmZGC+SOF1bLP1qX39ga6uLWr4pg5YQA==" saltValue="bRCiJ3rLpuzgXtEBY7vr6g==" spinCount="100000" sheet="1" objects="1" scenarios="1" selectLockedCells="1"/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WCC calculator</vt:lpstr>
      <vt:lpstr>'WCC calculator'!Print_Area</vt:lpstr>
    </vt:vector>
  </TitlesOfParts>
  <Company>FhG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Welle, Frank</dc:creator>
  <cp:lastModifiedBy>Doris Peters</cp:lastModifiedBy>
  <cp:lastPrinted>2022-03-21T17:02:18Z</cp:lastPrinted>
  <dcterms:created xsi:type="dcterms:W3CDTF">2019-05-02T13:22:33Z</dcterms:created>
  <dcterms:modified xsi:type="dcterms:W3CDTF">2024-04-15T13:57:50Z</dcterms:modified>
</cp:coreProperties>
</file>